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god">'[1]Титульный'!$F$9</definedName>
    <definedName name="org">'[1]Титульный'!$F$13</definedName>
    <definedName name="region_name">'[1]Титульный'!$F$7</definedName>
    <definedName name="regionException_flag">'[1]TEHSHEET'!$E$2</definedName>
  </definedNames>
  <calcPr fullCalcOnLoad="1"/>
</workbook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<sst xmlns="http://schemas.openxmlformats.org/spreadsheetml/2006/main" count="133" uniqueCount="79">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</sst>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Arial Cyr"/>
      <family val="0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color indexed="23"/>
      <name val="Tahoma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1" tint="0.4999800026416778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1" tint="0.4999800026416778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19" fillId="0" borderId="0" xfId="52" applyNumberFormat="1" applyFont="1" applyFill="1" applyAlignment="1" applyProtection="1">
      <alignment horizontal="left"/>
      <protection/>
    </xf>
    <xf numFmtId="49" fontId="19" fillId="0" borderId="0" xfId="52" applyNumberFormat="1" applyFont="1" applyFill="1" applyProtection="1">
      <alignment/>
      <protection/>
    </xf>
    <xf numFmtId="49" fontId="20" fillId="0" borderId="0" xfId="52" applyNumberFormat="1" applyFont="1" applyFill="1" applyProtection="1">
      <alignment/>
      <protection/>
    </xf>
    <xf numFmtId="2" fontId="20" fillId="0" borderId="0" xfId="52" applyNumberFormat="1" applyFont="1" applyFill="1" applyProtection="1">
      <alignment/>
      <protection/>
    </xf>
    <xf numFmtId="0" fontId="20" fillId="0" borderId="0" xfId="52" applyFont="1" applyFill="1" applyProtection="1">
      <alignment/>
      <protection/>
    </xf>
    <xf numFmtId="0" fontId="19" fillId="0" borderId="0" xfId="52" applyFont="1" applyFill="1" applyAlignment="1" applyProtection="1">
      <alignment horizontal="right"/>
      <protection/>
    </xf>
    <xf numFmtId="0" fontId="20" fillId="0" borderId="0" xfId="52" applyFont="1" applyFill="1" applyAlignment="1" applyProtection="1">
      <alignment horizontal="right"/>
      <protection/>
    </xf>
    <xf numFmtId="0" fontId="19" fillId="0" borderId="0" xfId="52" applyFont="1" applyFill="1" applyProtection="1">
      <alignment/>
      <protection/>
    </xf>
    <xf numFmtId="1" fontId="20" fillId="0" borderId="0" xfId="52" applyNumberFormat="1" applyFont="1" applyFill="1" applyAlignment="1" applyProtection="1">
      <alignment horizontal="left"/>
      <protection/>
    </xf>
    <xf numFmtId="1" fontId="20" fillId="0" borderId="0" xfId="52" applyNumberFormat="1" applyFont="1" applyFill="1" applyProtection="1">
      <alignment/>
      <protection/>
    </xf>
    <xf numFmtId="1" fontId="20" fillId="0" borderId="0" xfId="52" applyNumberFormat="1" applyFont="1" applyFill="1" applyAlignment="1" applyProtection="1">
      <alignment horizontal="center" vertical="center" wrapText="1"/>
      <protection/>
    </xf>
    <xf numFmtId="1" fontId="20" fillId="0" borderId="0" xfId="52" applyNumberFormat="1" applyFont="1" applyFill="1" applyAlignment="1" applyProtection="1">
      <alignment horizontal="right"/>
      <protection/>
    </xf>
    <xf numFmtId="0" fontId="20" fillId="0" borderId="0" xfId="52" applyNumberFormat="1" applyFont="1" applyFill="1" applyAlignment="1" applyProtection="1">
      <alignment horizontal="right"/>
      <protection/>
    </xf>
    <xf numFmtId="0" fontId="20" fillId="0" borderId="0" xfId="52" applyFont="1" applyFill="1" applyAlignment="1" applyProtection="1">
      <alignment horizontal="right" vertical="center" wrapText="1"/>
      <protection/>
    </xf>
    <xf numFmtId="0" fontId="20" fillId="0" borderId="0" xfId="52" applyNumberFormat="1" applyFont="1" applyAlignment="1" applyProtection="1">
      <alignment horizontal="left"/>
      <protection/>
    </xf>
    <xf numFmtId="0" fontId="20" fillId="0" borderId="0" xfId="52" applyFont="1" applyProtection="1">
      <alignment/>
      <protection/>
    </xf>
    <xf numFmtId="0" fontId="21" fillId="0" borderId="0" xfId="52" applyFont="1" applyProtection="1">
      <alignment/>
      <protection/>
    </xf>
    <xf numFmtId="0" fontId="22" fillId="0" borderId="0" xfId="52" applyFont="1" applyAlignment="1" applyProtection="1">
      <alignment horizontal="center" vertical="center" wrapText="1"/>
      <protection/>
    </xf>
    <xf numFmtId="0" fontId="22" fillId="0" borderId="0" xfId="52" applyFont="1" applyProtection="1">
      <alignment/>
      <protection/>
    </xf>
    <xf numFmtId="0" fontId="20" fillId="0" borderId="0" xfId="52" applyFont="1" applyAlignment="1" applyProtection="1">
      <alignment horizontal="left"/>
      <protection/>
    </xf>
    <xf numFmtId="0" fontId="23" fillId="0" borderId="0" xfId="52" applyFont="1" applyAlignment="1" applyProtection="1">
      <alignment horizontal="left"/>
      <protection/>
    </xf>
    <xf numFmtId="0" fontId="23" fillId="0" borderId="0" xfId="52" applyFont="1" applyProtection="1">
      <alignment/>
      <protection/>
    </xf>
    <xf numFmtId="0" fontId="24" fillId="0" borderId="0" xfId="52" applyFont="1" applyProtection="1">
      <alignment/>
      <protection/>
    </xf>
    <xf numFmtId="0" fontId="25" fillId="0" borderId="0" xfId="52" applyFont="1" applyAlignment="1" applyProtection="1">
      <alignment horizontal="center" vertical="center" wrapText="1"/>
      <protection/>
    </xf>
    <xf numFmtId="0" fontId="25" fillId="0" borderId="0" xfId="52" applyFont="1" applyProtection="1">
      <alignment/>
      <protection/>
    </xf>
    <xf numFmtId="0" fontId="22" fillId="0" borderId="0" xfId="52" applyFont="1" applyAlignment="1" applyProtection="1">
      <alignment horizontal="right"/>
      <protection/>
    </xf>
    <xf numFmtId="0" fontId="21" fillId="0" borderId="0" xfId="52" applyFont="1" applyAlignment="1" applyProtection="1">
      <alignment horizontal="centerContinuous" wrapText="1"/>
      <protection/>
    </xf>
    <xf numFmtId="0" fontId="26" fillId="0" borderId="10" xfId="52" applyFont="1" applyFill="1" applyBorder="1" applyAlignment="1" applyProtection="1">
      <alignment horizontal="center" vertical="center" wrapText="1"/>
      <protection/>
    </xf>
    <xf numFmtId="0" fontId="27" fillId="0" borderId="0" xfId="52" applyFont="1" applyFill="1" applyBorder="1" applyAlignment="1" applyProtection="1">
      <alignment horizontal="center" vertical="center" wrapText="1"/>
      <protection/>
    </xf>
    <xf numFmtId="0" fontId="22" fillId="0" borderId="0" xfId="52" applyFont="1" applyAlignment="1" applyProtection="1">
      <alignment horizontal="centerContinuous" wrapText="1"/>
      <protection/>
    </xf>
    <xf numFmtId="0" fontId="20" fillId="0" borderId="0" xfId="52" applyFont="1" applyFill="1" applyBorder="1" applyAlignment="1" applyProtection="1">
      <alignment horizontal="left"/>
      <protection/>
    </xf>
    <xf numFmtId="0" fontId="20" fillId="0" borderId="0" xfId="52" applyFont="1" applyFill="1" applyBorder="1" applyProtection="1">
      <alignment/>
      <protection/>
    </xf>
    <xf numFmtId="0" fontId="21" fillId="0" borderId="0" xfId="52" applyFont="1" applyFill="1" applyBorder="1" applyProtection="1">
      <alignment/>
      <protection/>
    </xf>
    <xf numFmtId="0" fontId="25" fillId="0" borderId="0" xfId="52" applyFont="1" applyFill="1" applyBorder="1" applyAlignment="1" applyProtection="1">
      <alignment horizontal="center"/>
      <protection/>
    </xf>
    <xf numFmtId="0" fontId="22" fillId="0" borderId="0" xfId="52" applyFont="1" applyFill="1" applyBorder="1" applyProtection="1">
      <alignment/>
      <protection/>
    </xf>
    <xf numFmtId="0" fontId="22" fillId="0" borderId="11" xfId="52" applyFont="1" applyFill="1" applyBorder="1" applyAlignment="1" applyProtection="1">
      <alignment horizontal="center" vertical="center" wrapText="1"/>
      <protection/>
    </xf>
    <xf numFmtId="0" fontId="22" fillId="0" borderId="11" xfId="52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8" fillId="33" borderId="0" xfId="52" applyFont="1" applyFill="1" applyBorder="1" applyAlignment="1" applyProtection="1">
      <alignment horizontal="center" vertical="center" wrapText="1"/>
      <protection/>
    </xf>
    <xf numFmtId="0" fontId="0" fillId="34" borderId="12" xfId="52" applyFont="1" applyFill="1" applyBorder="1" applyAlignment="1" applyProtection="1">
      <alignment horizontal="left" vertical="center"/>
      <protection/>
    </xf>
    <xf numFmtId="0" fontId="22" fillId="34" borderId="13" xfId="52" applyFont="1" applyFill="1" applyBorder="1" applyProtection="1">
      <alignment/>
      <protection/>
    </xf>
    <xf numFmtId="0" fontId="22" fillId="34" borderId="14" xfId="52" applyFont="1" applyFill="1" applyBorder="1" applyAlignment="1" applyProtection="1">
      <alignment horizontal="center" vertical="center" wrapText="1"/>
      <protection/>
    </xf>
    <xf numFmtId="164" fontId="22" fillId="34" borderId="14" xfId="52" applyNumberFormat="1" applyFont="1" applyFill="1" applyBorder="1" applyAlignment="1" applyProtection="1">
      <alignment horizontal="right" vertical="center" wrapText="1"/>
      <protection/>
    </xf>
    <xf numFmtId="164" fontId="22" fillId="34" borderId="15" xfId="52" applyNumberFormat="1" applyFont="1" applyFill="1" applyBorder="1" applyAlignment="1" applyProtection="1">
      <alignment horizontal="right" vertical="center" wrapText="1"/>
      <protection/>
    </xf>
    <xf numFmtId="0" fontId="25" fillId="34" borderId="16" xfId="52" applyFont="1" applyFill="1" applyBorder="1" applyAlignment="1" applyProtection="1">
      <alignment horizontal="center" vertical="center" wrapText="1"/>
      <protection/>
    </xf>
    <xf numFmtId="0" fontId="25" fillId="34" borderId="16" xfId="52" applyFont="1" applyFill="1" applyBorder="1" applyAlignment="1" applyProtection="1">
      <alignment horizontal="center"/>
      <protection/>
    </xf>
    <xf numFmtId="0" fontId="25" fillId="34" borderId="16" xfId="53" applyFont="1" applyFill="1" applyBorder="1" applyAlignment="1" applyProtection="1">
      <alignment horizontal="center" vertical="center" wrapText="1"/>
      <protection/>
    </xf>
    <xf numFmtId="0" fontId="22" fillId="0" borderId="11" xfId="52" applyFont="1" applyBorder="1" applyAlignment="1" applyProtection="1">
      <alignment horizontal="center" vertical="center" wrapText="1"/>
      <protection/>
    </xf>
    <xf numFmtId="0" fontId="22" fillId="0" borderId="11" xfId="52" applyFont="1" applyFill="1" applyBorder="1" applyAlignment="1" applyProtection="1">
      <alignment vertical="center" wrapText="1"/>
      <protection/>
    </xf>
    <xf numFmtId="164" fontId="22" fillId="35" borderId="11" xfId="52" applyNumberFormat="1" applyFont="1" applyFill="1" applyBorder="1" applyAlignment="1" applyProtection="1">
      <alignment horizontal="right" vertical="center" wrapText="1"/>
      <protection locked="0"/>
    </xf>
    <xf numFmtId="164" fontId="22" fillId="36" borderId="11" xfId="52" applyNumberFormat="1" applyFont="1" applyFill="1" applyBorder="1" applyAlignment="1" applyProtection="1">
      <alignment horizontal="right" vertical="center" wrapText="1"/>
      <protection/>
    </xf>
    <xf numFmtId="164" fontId="22" fillId="0" borderId="11" xfId="52" applyNumberFormat="1" applyFont="1" applyFill="1" applyBorder="1" applyAlignment="1" applyProtection="1">
      <alignment horizontal="right" vertical="center" wrapText="1"/>
      <protection/>
    </xf>
    <xf numFmtId="164" fontId="22" fillId="36" borderId="11" xfId="52" applyNumberFormat="1" applyFont="1" applyFill="1" applyBorder="1" applyAlignment="1" applyProtection="1">
      <alignment horizontal="right" vertical="center"/>
      <protection/>
    </xf>
    <xf numFmtId="0" fontId="22" fillId="0" borderId="11" xfId="52" applyFont="1" applyFill="1" applyBorder="1" applyAlignment="1" applyProtection="1">
      <alignment horizontal="left" vertical="center" wrapText="1" indent="1"/>
      <protection/>
    </xf>
    <xf numFmtId="164" fontId="22" fillId="35" borderId="11" xfId="52" applyNumberFormat="1" applyFont="1" applyFill="1" applyBorder="1" applyAlignment="1" applyProtection="1">
      <alignment horizontal="right" vertical="center"/>
      <protection locked="0"/>
    </xf>
    <xf numFmtId="0" fontId="29" fillId="0" borderId="0" xfId="52" applyFont="1" applyProtection="1">
      <alignment/>
      <protection/>
    </xf>
    <xf numFmtId="0" fontId="22" fillId="0" borderId="11" xfId="52" applyFont="1" applyBorder="1" applyAlignment="1" applyProtection="1">
      <alignment vertical="center" wrapText="1"/>
      <protection/>
    </xf>
    <xf numFmtId="0" fontId="22" fillId="0" borderId="11" xfId="52" applyFont="1" applyBorder="1" applyAlignment="1" applyProtection="1">
      <alignment horizontal="center" vertical="center"/>
      <protection/>
    </xf>
    <xf numFmtId="164" fontId="22" fillId="0" borderId="11" xfId="52" applyNumberFormat="1" applyFont="1" applyFill="1" applyBorder="1" applyAlignment="1" applyProtection="1">
      <alignment horizontal="right" vertical="center"/>
      <protection/>
    </xf>
    <xf numFmtId="0" fontId="22" fillId="0" borderId="11" xfId="52" applyFont="1" applyBorder="1" applyAlignment="1" applyProtection="1">
      <alignment horizontal="left" vertical="center" wrapText="1" indent="1"/>
      <protection/>
    </xf>
    <xf numFmtId="0" fontId="25" fillId="34" borderId="11" xfId="52" applyFont="1" applyFill="1" applyBorder="1" applyAlignment="1" applyProtection="1">
      <alignment horizontal="center" vertical="center" wrapText="1"/>
      <protection/>
    </xf>
    <xf numFmtId="0" fontId="25" fillId="34" borderId="11" xfId="52" applyFont="1" applyFill="1" applyBorder="1" applyAlignment="1" applyProtection="1">
      <alignment horizontal="center" vertical="center"/>
      <protection/>
    </xf>
    <xf numFmtId="164" fontId="25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Font="1" applyFill="1" applyBorder="1" applyAlignment="1" applyProtection="1">
      <alignment horizontal="left" vertical="center" wrapText="1" indent="1"/>
      <protection/>
    </xf>
    <xf numFmtId="0" fontId="20" fillId="0" borderId="0" xfId="52" applyFont="1" applyFill="1" applyAlignment="1" applyProtection="1">
      <alignment horizontal="left"/>
      <protection/>
    </xf>
    <xf numFmtId="0" fontId="21" fillId="0" borderId="0" xfId="52" applyFont="1" applyFill="1" applyProtection="1">
      <alignment/>
      <protection/>
    </xf>
    <xf numFmtId="49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Font="1" applyFill="1" applyBorder="1" applyAlignment="1" applyProtection="1">
      <alignment horizontal="left" vertical="center" wrapText="1" indent="2"/>
      <protection/>
    </xf>
    <xf numFmtId="0" fontId="29" fillId="0" borderId="0" xfId="52" applyFont="1" applyFill="1" applyProtection="1">
      <alignment/>
      <protection/>
    </xf>
    <xf numFmtId="0" fontId="0" fillId="0" borderId="0" xfId="52" applyFont="1" applyFill="1" applyBorder="1" applyAlignment="1" applyProtection="1">
      <alignment horizontal="left" vertical="center"/>
      <protection/>
    </xf>
    <xf numFmtId="0" fontId="22" fillId="0" borderId="0" xfId="52" applyFont="1" applyFill="1" applyBorder="1" applyAlignment="1" applyProtection="1">
      <alignment horizontal="center" vertical="center" wrapText="1"/>
      <protection/>
    </xf>
    <xf numFmtId="164" fontId="22" fillId="0" borderId="0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52" applyFont="1" applyFill="1" applyProtection="1">
      <alignment/>
      <protection/>
    </xf>
    <xf numFmtId="0" fontId="22" fillId="0" borderId="0" xfId="52" applyFont="1" applyBorder="1" applyAlignment="1" applyProtection="1">
      <alignment vertical="center" wrapText="1"/>
      <protection/>
    </xf>
    <xf numFmtId="0" fontId="22" fillId="0" borderId="0" xfId="52" applyFont="1" applyAlignment="1" applyProtection="1">
      <alignment horizontal="left" vertical="center" wrapText="1"/>
      <protection/>
    </xf>
    <xf numFmtId="0" fontId="22" fillId="0" borderId="0" xfId="52" applyFont="1" applyAlignment="1" applyProtection="1">
      <alignment horizontal="left" vertical="center" wrapText="1"/>
      <protection/>
    </xf>
    <xf numFmtId="0" fontId="22" fillId="0" borderId="17" xfId="52" applyFont="1" applyFill="1" applyBorder="1" applyAlignment="1" applyProtection="1">
      <alignment horizontal="center" wrapText="1"/>
      <protection/>
    </xf>
    <xf numFmtId="0" fontId="22" fillId="0" borderId="0" xfId="52" applyFont="1" applyBorder="1" applyAlignment="1" applyProtection="1">
      <alignment vertical="top" wrapText="1"/>
      <protection/>
    </xf>
    <xf numFmtId="0" fontId="22" fillId="0" borderId="0" xfId="52" applyFont="1" applyFill="1" applyBorder="1" applyAlignment="1" applyProtection="1">
      <alignment horizontal="center" vertical="top" wrapText="1"/>
      <protection/>
    </xf>
    <xf numFmtId="0" fontId="22" fillId="0" borderId="0" xfId="52" applyFont="1" applyBorder="1" applyProtection="1">
      <alignment/>
      <protection/>
    </xf>
    <xf numFmtId="0" fontId="19" fillId="0" borderId="0" xfId="52" applyFont="1" applyAlignment="1" applyProtection="1">
      <alignment horizontal="left"/>
      <protection/>
    </xf>
    <xf numFmtId="0" fontId="19" fillId="0" borderId="0" xfId="52" applyFont="1" applyProtection="1">
      <alignment/>
      <protection/>
    </xf>
    <xf numFmtId="0" fontId="25" fillId="0" borderId="0" xfId="52" applyFont="1" applyAlignment="1" applyProtection="1">
      <alignment horizontal="left" vertical="center" wrapText="1"/>
      <protection/>
    </xf>
    <xf numFmtId="0" fontId="25" fillId="0" borderId="0" xfId="52" applyFont="1" applyAlignment="1" applyProtection="1">
      <alignment horizontal="left" vertical="center" wrapText="1"/>
      <protection/>
    </xf>
    <xf numFmtId="0" fontId="25" fillId="0" borderId="0" xfId="52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3.1" xfId="52"/>
    <cellStyle name="Обычный_Форма 4 Стан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1]!modList00.FREEZE_PANES">
      <xdr:nvPicPr>
        <xdr:cNvPr id="1" name="FREEZE_PANES_G12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52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777\FORM3.1.2022.ORG(v1.0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definedNames>
      <definedName name="modList00.FREEZE_PANES"/>
    </definedNames>
    <sheetDataSet>
      <sheetData sheetId="2">
        <row r="7">
          <cell r="F7" t="str">
            <v>Воронежская область</v>
          </cell>
        </row>
        <row r="9">
          <cell r="F9">
            <v>2022</v>
          </cell>
        </row>
        <row r="13">
          <cell r="F13" t="str">
            <v>МУП г.Россошь "ГЭС"</v>
          </cell>
        </row>
      </sheetData>
      <sheetData sheetId="7">
        <row r="13">
          <cell r="H13">
            <v>18.73</v>
          </cell>
          <cell r="I13">
            <v>17.7</v>
          </cell>
          <cell r="J13">
            <v>18.73</v>
          </cell>
          <cell r="K13">
            <v>21.319</v>
          </cell>
          <cell r="L13">
            <v>21.1054</v>
          </cell>
          <cell r="M13">
            <v>19.9485</v>
          </cell>
          <cell r="N13">
            <v>18.1227</v>
          </cell>
          <cell r="O13">
            <v>16.0383</v>
          </cell>
          <cell r="P13">
            <v>16.0325</v>
          </cell>
          <cell r="Q13">
            <v>16.5475</v>
          </cell>
          <cell r="R13">
            <v>17.6596</v>
          </cell>
          <cell r="S13">
            <v>16.887</v>
          </cell>
          <cell r="T13">
            <v>19.2833</v>
          </cell>
          <cell r="U13">
            <v>20.466</v>
          </cell>
          <cell r="V13">
            <v>21.35</v>
          </cell>
          <cell r="W13">
            <v>18.729983333333333</v>
          </cell>
        </row>
      </sheetData>
      <sheetData sheetId="11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C7">
      <selection activeCell="A1" sqref="A1:IV65536"/>
    </sheetView>
  </sheetViews>
  <sheetFormatPr defaultColWidth="14.140625" defaultRowHeight="15"/>
  <cols>
    <col min="1" max="1" width="14.140625" style="81" hidden="1" customWidth="1"/>
    <col min="2" max="2" width="14.140625" style="82" hidden="1" customWidth="1"/>
    <col min="3" max="3" width="3.7109375" style="17" customWidth="1"/>
    <col min="4" max="4" width="7.140625" style="18" customWidth="1"/>
    <col min="5" max="5" width="41.8515625" style="19" customWidth="1"/>
    <col min="6" max="6" width="9.8515625" style="19" customWidth="1"/>
    <col min="7" max="22" width="10.7109375" style="19" customWidth="1"/>
    <col min="23" max="23" width="35.421875" style="19" customWidth="1"/>
    <col min="24" max="54" width="14.140625" style="56" customWidth="1"/>
    <col min="55" max="16384" width="14.140625" style="56" customWidth="1"/>
  </cols>
  <sheetData>
    <row r="1" spans="1:23" s="8" customFormat="1" ht="12" hidden="1">
      <c r="A1" s="1"/>
      <c r="B1" s="2">
        <v>0</v>
      </c>
      <c r="C1" s="3">
        <v>0</v>
      </c>
      <c r="D1" s="3">
        <v>0</v>
      </c>
      <c r="E1" s="4">
        <f>god</f>
        <v>2022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2" s="10" customFormat="1" ht="11.25" hidden="1">
      <c r="A2" s="9"/>
      <c r="D2" s="11"/>
      <c r="G2" s="12">
        <f>$E$1-2</f>
        <v>2020</v>
      </c>
      <c r="H2" s="12">
        <f>$E$1-2</f>
        <v>2020</v>
      </c>
      <c r="I2" s="12">
        <f>$E$1-1</f>
        <v>2021</v>
      </c>
      <c r="J2" s="12">
        <f aca="true" t="shared" si="0" ref="J2:V2">$E$1</f>
        <v>2022</v>
      </c>
      <c r="K2" s="12">
        <f t="shared" si="0"/>
        <v>2022</v>
      </c>
      <c r="L2" s="12">
        <f t="shared" si="0"/>
        <v>2022</v>
      </c>
      <c r="M2" s="12">
        <f t="shared" si="0"/>
        <v>2022</v>
      </c>
      <c r="N2" s="12">
        <f t="shared" si="0"/>
        <v>2022</v>
      </c>
      <c r="O2" s="12">
        <f t="shared" si="0"/>
        <v>2022</v>
      </c>
      <c r="P2" s="12">
        <f t="shared" si="0"/>
        <v>2022</v>
      </c>
      <c r="Q2" s="12">
        <f t="shared" si="0"/>
        <v>2022</v>
      </c>
      <c r="R2" s="12">
        <f t="shared" si="0"/>
        <v>2022</v>
      </c>
      <c r="S2" s="12">
        <f t="shared" si="0"/>
        <v>2022</v>
      </c>
      <c r="T2" s="12">
        <f t="shared" si="0"/>
        <v>2022</v>
      </c>
      <c r="U2" s="12">
        <f t="shared" si="0"/>
        <v>2022</v>
      </c>
      <c r="V2" s="12">
        <f t="shared" si="0"/>
        <v>2022</v>
      </c>
    </row>
    <row r="3" spans="1:22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23" s="25" customFormat="1" ht="11.25">
      <c r="A7" s="21"/>
      <c r="B7" s="22"/>
      <c r="C7" s="23"/>
      <c r="D7" s="24"/>
      <c r="W7" s="26" t="s">
        <v>15</v>
      </c>
    </row>
    <row r="8" spans="1:23" s="19" customFormat="1" ht="29.25" customHeight="1">
      <c r="A8" s="20"/>
      <c r="B8" s="16"/>
      <c r="C8" s="27"/>
      <c r="D8" s="2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МУП г.Россошь "ГЭС" по технологическому расходу электроэнергии (мощности) - потерям в электрических сетях на 2022 год в регионе: Воронежская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2" s="35" customFormat="1" ht="3" customHeight="1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aca="true" t="shared" si="1" ref="G10:V10">G3&amp;" "&amp;G2&amp;" "&amp;G1</f>
        <v>План 2020 Год</v>
      </c>
      <c r="H10" s="38" t="str">
        <f t="shared" si="1"/>
        <v>Факт 2020 Год</v>
      </c>
      <c r="I10" s="38" t="str">
        <f t="shared" si="1"/>
        <v>План 2021 Год</v>
      </c>
      <c r="J10" s="38" t="str">
        <f t="shared" si="1"/>
        <v>План 2022 Январь</v>
      </c>
      <c r="K10" s="38" t="str">
        <f t="shared" si="1"/>
        <v>План 2022 Февраль</v>
      </c>
      <c r="L10" s="38" t="str">
        <f t="shared" si="1"/>
        <v>План 2022 Март</v>
      </c>
      <c r="M10" s="38" t="str">
        <f t="shared" si="1"/>
        <v>План 2022 Апрель</v>
      </c>
      <c r="N10" s="38" t="str">
        <f t="shared" si="1"/>
        <v>План 2022 Май</v>
      </c>
      <c r="O10" s="38" t="str">
        <f t="shared" si="1"/>
        <v>План 2022 Июнь</v>
      </c>
      <c r="P10" s="38" t="str">
        <f t="shared" si="1"/>
        <v>План 2022 Июль</v>
      </c>
      <c r="Q10" s="38" t="str">
        <f t="shared" si="1"/>
        <v>План 2022 Август</v>
      </c>
      <c r="R10" s="38" t="str">
        <f t="shared" si="1"/>
        <v>План 2022 Сентябрь</v>
      </c>
      <c r="S10" s="38" t="str">
        <f t="shared" si="1"/>
        <v>План 2022 Октябрь</v>
      </c>
      <c r="T10" s="38" t="str">
        <f t="shared" si="1"/>
        <v>План 2022 Ноябрь</v>
      </c>
      <c r="U10" s="38" t="str">
        <f t="shared" si="1"/>
        <v>План 2022 Декабрь</v>
      </c>
      <c r="V10" s="38" t="str">
        <f t="shared" si="1"/>
        <v>План 2022 Год</v>
      </c>
      <c r="W10" s="38" t="s">
        <v>19</v>
      </c>
    </row>
    <row r="11" spans="1:23" s="19" customFormat="1" ht="11.2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>
      <c r="A13" s="20"/>
      <c r="B13" s="16"/>
      <c r="C13" s="17"/>
      <c r="D13" s="45"/>
      <c r="E13" s="45" t="s">
        <v>21</v>
      </c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19" customFormat="1" ht="11.25">
      <c r="A14" s="20" t="s">
        <v>22</v>
      </c>
      <c r="B14" s="16" t="s">
        <v>23</v>
      </c>
      <c r="C14" s="17"/>
      <c r="D14" s="48">
        <v>1</v>
      </c>
      <c r="E14" s="49" t="s">
        <v>24</v>
      </c>
      <c r="F14" s="48" t="s">
        <v>25</v>
      </c>
      <c r="G14" s="50">
        <v>127.24</v>
      </c>
      <c r="H14" s="50">
        <v>123.087</v>
      </c>
      <c r="I14" s="50">
        <v>127.24</v>
      </c>
      <c r="J14" s="50">
        <v>11.78214</v>
      </c>
      <c r="K14" s="50">
        <v>11.29024</v>
      </c>
      <c r="L14" s="50">
        <v>11.33514</v>
      </c>
      <c r="M14" s="50">
        <v>10.17774</v>
      </c>
      <c r="N14" s="50">
        <v>9.08652</v>
      </c>
      <c r="O14" s="50">
        <v>9.43644</v>
      </c>
      <c r="P14" s="50">
        <v>9.570272</v>
      </c>
      <c r="Q14" s="50">
        <v>9.88437</v>
      </c>
      <c r="R14" s="50">
        <v>8.886972</v>
      </c>
      <c r="S14" s="50">
        <v>10.058572</v>
      </c>
      <c r="T14" s="50">
        <v>10.888572</v>
      </c>
      <c r="U14" s="50">
        <v>12.734272</v>
      </c>
      <c r="V14" s="51">
        <f>SUM(J14:U14)</f>
        <v>125.13125000000001</v>
      </c>
      <c r="W14" s="52"/>
    </row>
    <row r="15" spans="1:23" s="19" customFormat="1" ht="22.5">
      <c r="A15" s="20" t="s">
        <v>26</v>
      </c>
      <c r="B15" s="16" t="s">
        <v>27</v>
      </c>
      <c r="C15" s="17"/>
      <c r="D15" s="48">
        <v>2</v>
      </c>
      <c r="E15" s="49" t="s">
        <v>28</v>
      </c>
      <c r="F15" s="48" t="s">
        <v>25</v>
      </c>
      <c r="G15" s="53">
        <f aca="true" t="shared" si="2" ref="G15:U15">SUM(G16:G17)</f>
        <v>20.104</v>
      </c>
      <c r="H15" s="53">
        <f t="shared" si="2"/>
        <v>19.867</v>
      </c>
      <c r="I15" s="53">
        <f t="shared" si="2"/>
        <v>20.104</v>
      </c>
      <c r="J15" s="53">
        <f t="shared" si="2"/>
        <v>2.22935</v>
      </c>
      <c r="K15" s="53">
        <f t="shared" si="2"/>
        <v>2.24135</v>
      </c>
      <c r="L15" s="53">
        <f t="shared" si="2"/>
        <v>2.40235</v>
      </c>
      <c r="M15" s="53">
        <f t="shared" si="2"/>
        <v>1.24435</v>
      </c>
      <c r="N15" s="53">
        <f t="shared" si="2"/>
        <v>0.88635</v>
      </c>
      <c r="O15" s="53">
        <f t="shared" si="2"/>
        <v>0.96735</v>
      </c>
      <c r="P15" s="53">
        <f t="shared" si="2"/>
        <v>1.103617</v>
      </c>
      <c r="Q15" s="53">
        <f t="shared" si="2"/>
        <v>0.959615</v>
      </c>
      <c r="R15" s="53">
        <f t="shared" si="2"/>
        <v>0.814617</v>
      </c>
      <c r="S15" s="53">
        <f t="shared" si="2"/>
        <v>1.811617</v>
      </c>
      <c r="T15" s="53">
        <f t="shared" si="2"/>
        <v>2.220617</v>
      </c>
      <c r="U15" s="53">
        <f t="shared" si="2"/>
        <v>2.889617</v>
      </c>
      <c r="V15" s="51">
        <f>SUM(J15:U15)</f>
        <v>19.7708</v>
      </c>
      <c r="W15" s="52"/>
    </row>
    <row r="16" spans="1:23" s="19" customFormat="1" ht="11.25">
      <c r="A16" s="20" t="s">
        <v>29</v>
      </c>
      <c r="B16" s="16" t="s">
        <v>30</v>
      </c>
      <c r="C16" s="17"/>
      <c r="D16" s="48" t="s">
        <v>31</v>
      </c>
      <c r="E16" s="54" t="s">
        <v>30</v>
      </c>
      <c r="F16" s="48" t="s">
        <v>25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f>SUM(J16:U16)</f>
        <v>0</v>
      </c>
      <c r="W16" s="52"/>
    </row>
    <row r="17" spans="1:23" ht="22.5">
      <c r="A17" s="20" t="s">
        <v>32</v>
      </c>
      <c r="B17" s="16" t="s">
        <v>33</v>
      </c>
      <c r="D17" s="48" t="s">
        <v>34</v>
      </c>
      <c r="E17" s="54" t="s">
        <v>33</v>
      </c>
      <c r="F17" s="48" t="s">
        <v>25</v>
      </c>
      <c r="G17" s="55">
        <v>20.104</v>
      </c>
      <c r="H17" s="55">
        <v>19.867</v>
      </c>
      <c r="I17" s="55">
        <v>20.104</v>
      </c>
      <c r="J17" s="55">
        <v>2.22935</v>
      </c>
      <c r="K17" s="55">
        <v>2.24135</v>
      </c>
      <c r="L17" s="55">
        <v>2.40235</v>
      </c>
      <c r="M17" s="55">
        <v>1.24435</v>
      </c>
      <c r="N17" s="55">
        <v>0.88635</v>
      </c>
      <c r="O17" s="55">
        <v>0.96735</v>
      </c>
      <c r="P17" s="55">
        <v>1.103617</v>
      </c>
      <c r="Q17" s="55">
        <v>0.959615</v>
      </c>
      <c r="R17" s="55">
        <v>0.814617</v>
      </c>
      <c r="S17" s="55">
        <v>1.811617</v>
      </c>
      <c r="T17" s="55">
        <v>2.220617</v>
      </c>
      <c r="U17" s="55">
        <v>2.889617</v>
      </c>
      <c r="V17" s="51">
        <f>SUM(J17:U17)</f>
        <v>19.7708</v>
      </c>
      <c r="W17" s="52"/>
    </row>
    <row r="18" spans="1:23" ht="12">
      <c r="A18" s="20" t="s">
        <v>35</v>
      </c>
      <c r="B18" s="16" t="s">
        <v>36</v>
      </c>
      <c r="D18" s="48">
        <v>3</v>
      </c>
      <c r="E18" s="57" t="s">
        <v>37</v>
      </c>
      <c r="F18" s="58" t="s">
        <v>38</v>
      </c>
      <c r="G18" s="53">
        <f aca="true" t="shared" si="3" ref="G18:V18">IF(G14=0,0,G15/G14*100)</f>
        <v>15.80006287331028</v>
      </c>
      <c r="H18" s="53">
        <f t="shared" si="3"/>
        <v>16.14061598706606</v>
      </c>
      <c r="I18" s="53">
        <f t="shared" si="3"/>
        <v>15.80006287331028</v>
      </c>
      <c r="J18" s="53">
        <f t="shared" si="3"/>
        <v>18.921435324991894</v>
      </c>
      <c r="K18" s="53">
        <f t="shared" si="3"/>
        <v>19.852102346805736</v>
      </c>
      <c r="L18" s="53">
        <f t="shared" si="3"/>
        <v>21.193827336936288</v>
      </c>
      <c r="M18" s="53">
        <f t="shared" si="3"/>
        <v>12.226191669270388</v>
      </c>
      <c r="N18" s="53">
        <f t="shared" si="3"/>
        <v>9.754559501327241</v>
      </c>
      <c r="O18" s="53">
        <f t="shared" si="3"/>
        <v>10.251217620204232</v>
      </c>
      <c r="P18" s="53">
        <f t="shared" si="3"/>
        <v>11.531720310561708</v>
      </c>
      <c r="Q18" s="53">
        <f t="shared" si="3"/>
        <v>9.708408325467378</v>
      </c>
      <c r="R18" s="53">
        <f t="shared" si="3"/>
        <v>9.16641798803912</v>
      </c>
      <c r="S18" s="53">
        <f t="shared" si="3"/>
        <v>18.010677857652162</v>
      </c>
      <c r="T18" s="53">
        <f t="shared" si="3"/>
        <v>20.394014936026505</v>
      </c>
      <c r="U18" s="53">
        <f t="shared" si="3"/>
        <v>22.69165445814256</v>
      </c>
      <c r="V18" s="53">
        <f t="shared" si="3"/>
        <v>15.800049947555067</v>
      </c>
      <c r="W18" s="59"/>
    </row>
    <row r="19" spans="1:23" ht="12">
      <c r="A19" s="20" t="s">
        <v>39</v>
      </c>
      <c r="B19" s="16" t="s">
        <v>40</v>
      </c>
      <c r="D19" s="48">
        <v>4</v>
      </c>
      <c r="E19" s="57" t="s">
        <v>41</v>
      </c>
      <c r="F19" s="48" t="s">
        <v>25</v>
      </c>
      <c r="G19" s="53">
        <f aca="true" t="shared" si="4" ref="G19:U19">G14-G15</f>
        <v>107.136</v>
      </c>
      <c r="H19" s="53">
        <f t="shared" si="4"/>
        <v>103.22</v>
      </c>
      <c r="I19" s="53">
        <f t="shared" si="4"/>
        <v>107.136</v>
      </c>
      <c r="J19" s="53">
        <f t="shared" si="4"/>
        <v>9.55279</v>
      </c>
      <c r="K19" s="53">
        <f t="shared" si="4"/>
        <v>9.04889</v>
      </c>
      <c r="L19" s="53">
        <f t="shared" si="4"/>
        <v>8.93279</v>
      </c>
      <c r="M19" s="53">
        <f t="shared" si="4"/>
        <v>8.93339</v>
      </c>
      <c r="N19" s="53">
        <f t="shared" si="4"/>
        <v>8.20017</v>
      </c>
      <c r="O19" s="53">
        <f t="shared" si="4"/>
        <v>8.46909</v>
      </c>
      <c r="P19" s="53">
        <f t="shared" si="4"/>
        <v>8.466655</v>
      </c>
      <c r="Q19" s="53">
        <f t="shared" si="4"/>
        <v>8.924755000000001</v>
      </c>
      <c r="R19" s="53">
        <f t="shared" si="4"/>
        <v>8.072355</v>
      </c>
      <c r="S19" s="53">
        <f t="shared" si="4"/>
        <v>8.246955</v>
      </c>
      <c r="T19" s="53">
        <f t="shared" si="4"/>
        <v>8.667955</v>
      </c>
      <c r="U19" s="53">
        <f t="shared" si="4"/>
        <v>9.844655000000001</v>
      </c>
      <c r="V19" s="51">
        <f>SUM(J19:U19)</f>
        <v>105.36045</v>
      </c>
      <c r="W19" s="52"/>
    </row>
    <row r="20" spans="1:23" ht="12">
      <c r="A20" s="20" t="s">
        <v>42</v>
      </c>
      <c r="B20" s="16" t="s">
        <v>43</v>
      </c>
      <c r="D20" s="48" t="s">
        <v>44</v>
      </c>
      <c r="E20" s="60" t="s">
        <v>43</v>
      </c>
      <c r="F20" s="48" t="s">
        <v>25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f>SUM(J20:U20)</f>
        <v>0</v>
      </c>
      <c r="W20" s="52"/>
    </row>
    <row r="21" spans="1:23" ht="22.5">
      <c r="A21" s="20" t="s">
        <v>45</v>
      </c>
      <c r="B21" s="16" t="s">
        <v>46</v>
      </c>
      <c r="D21" s="48" t="s">
        <v>47</v>
      </c>
      <c r="E21" s="60" t="s">
        <v>46</v>
      </c>
      <c r="F21" s="48" t="s">
        <v>25</v>
      </c>
      <c r="G21" s="55">
        <v>107.136</v>
      </c>
      <c r="H21" s="55">
        <v>103.22</v>
      </c>
      <c r="I21" s="55">
        <v>107.136</v>
      </c>
      <c r="J21" s="55">
        <v>9.55279</v>
      </c>
      <c r="K21" s="55">
        <v>9.04889</v>
      </c>
      <c r="L21" s="55">
        <v>8.93279</v>
      </c>
      <c r="M21" s="55">
        <v>8.93339</v>
      </c>
      <c r="N21" s="55">
        <v>8.2002</v>
      </c>
      <c r="O21" s="55">
        <v>8.46909</v>
      </c>
      <c r="P21" s="55">
        <v>8.466655</v>
      </c>
      <c r="Q21" s="55">
        <v>8.924755</v>
      </c>
      <c r="R21" s="55">
        <v>8.072355</v>
      </c>
      <c r="S21" s="55">
        <v>8.246955</v>
      </c>
      <c r="T21" s="55">
        <v>8.667955</v>
      </c>
      <c r="U21" s="55">
        <v>9.844655</v>
      </c>
      <c r="V21" s="51">
        <f>SUM(J21:U21)</f>
        <v>105.36048000000001</v>
      </c>
      <c r="W21" s="52"/>
    </row>
    <row r="22" spans="1:23" ht="12">
      <c r="A22" s="20"/>
      <c r="B22" s="16"/>
      <c r="D22" s="61"/>
      <c r="E22" s="61" t="s">
        <v>48</v>
      </c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11.25" customHeight="1">
      <c r="A23" s="20" t="s">
        <v>49</v>
      </c>
      <c r="B23" s="16" t="s">
        <v>23</v>
      </c>
      <c r="D23" s="48" t="s">
        <v>50</v>
      </c>
      <c r="E23" s="49" t="s">
        <v>24</v>
      </c>
      <c r="F23" s="48" t="s">
        <v>51</v>
      </c>
      <c r="G23" s="50">
        <v>18.73</v>
      </c>
      <c r="H23" s="50">
        <v>17.7</v>
      </c>
      <c r="I23" s="50">
        <v>18.73</v>
      </c>
      <c r="J23" s="50">
        <v>21.319</v>
      </c>
      <c r="K23" s="50">
        <v>21.1054</v>
      </c>
      <c r="L23" s="50">
        <v>19.9485</v>
      </c>
      <c r="M23" s="50">
        <v>18.1227</v>
      </c>
      <c r="N23" s="50">
        <v>16.0383</v>
      </c>
      <c r="O23" s="50">
        <v>16.0325</v>
      </c>
      <c r="P23" s="50">
        <v>16.5475</v>
      </c>
      <c r="Q23" s="50">
        <v>17.6596</v>
      </c>
      <c r="R23" s="50">
        <v>16.887</v>
      </c>
      <c r="S23" s="50">
        <v>19.2833</v>
      </c>
      <c r="T23" s="50">
        <v>20.466</v>
      </c>
      <c r="U23" s="50">
        <v>21.35</v>
      </c>
      <c r="V23" s="51">
        <f>SUM(J23:U23)/12</f>
        <v>18.729983333333333</v>
      </c>
      <c r="W23" s="52"/>
    </row>
    <row r="24" spans="1:23" ht="22.5">
      <c r="A24" s="20" t="s">
        <v>52</v>
      </c>
      <c r="B24" s="16" t="s">
        <v>27</v>
      </c>
      <c r="D24" s="48" t="s">
        <v>53</v>
      </c>
      <c r="E24" s="49" t="s">
        <v>28</v>
      </c>
      <c r="F24" s="48" t="s">
        <v>51</v>
      </c>
      <c r="G24" s="53">
        <f aca="true" t="shared" si="5" ref="G24:V24">SUM(G25:G26)</f>
        <v>2.959</v>
      </c>
      <c r="H24" s="53">
        <f t="shared" si="5"/>
        <v>2.857</v>
      </c>
      <c r="I24" s="53">
        <f t="shared" si="5"/>
        <v>2.959</v>
      </c>
      <c r="J24" s="53">
        <f t="shared" si="5"/>
        <v>3.8566</v>
      </c>
      <c r="K24" s="53">
        <f t="shared" si="5"/>
        <v>4.2764</v>
      </c>
      <c r="L24" s="53">
        <f t="shared" si="5"/>
        <v>4.1504</v>
      </c>
      <c r="M24" s="53">
        <f t="shared" si="5"/>
        <v>2.2523</v>
      </c>
      <c r="N24" s="53">
        <f t="shared" si="5"/>
        <v>1.5765</v>
      </c>
      <c r="O24" s="53">
        <f t="shared" si="5"/>
        <v>1.7663</v>
      </c>
      <c r="P24" s="53">
        <f t="shared" si="5"/>
        <v>2.0113</v>
      </c>
      <c r="Q24" s="53">
        <f t="shared" si="5"/>
        <v>1.7666</v>
      </c>
      <c r="R24" s="53">
        <f t="shared" si="5"/>
        <v>1.5663</v>
      </c>
      <c r="S24" s="53">
        <f t="shared" si="5"/>
        <v>3.2132</v>
      </c>
      <c r="T24" s="53">
        <f t="shared" si="5"/>
        <v>4.0328</v>
      </c>
      <c r="U24" s="53">
        <f t="shared" si="5"/>
        <v>5.0433</v>
      </c>
      <c r="V24" s="53">
        <f t="shared" si="5"/>
        <v>2.959333333333334</v>
      </c>
      <c r="W24" s="59"/>
    </row>
    <row r="25" spans="1:23" ht="12">
      <c r="A25" s="20" t="s">
        <v>54</v>
      </c>
      <c r="B25" s="16" t="s">
        <v>30</v>
      </c>
      <c r="D25" s="48" t="s">
        <v>55</v>
      </c>
      <c r="E25" s="54" t="s">
        <v>30</v>
      </c>
      <c r="F25" s="48" t="s">
        <v>51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f>SUM(J25:U25)/12</f>
        <v>0</v>
      </c>
      <c r="W25" s="52"/>
    </row>
    <row r="26" spans="1:23" ht="22.5">
      <c r="A26" s="20" t="s">
        <v>56</v>
      </c>
      <c r="B26" s="16" t="s">
        <v>33</v>
      </c>
      <c r="D26" s="48" t="s">
        <v>57</v>
      </c>
      <c r="E26" s="54" t="s">
        <v>33</v>
      </c>
      <c r="F26" s="48" t="s">
        <v>51</v>
      </c>
      <c r="G26" s="55">
        <v>2.959</v>
      </c>
      <c r="H26" s="55">
        <v>2.857</v>
      </c>
      <c r="I26" s="55">
        <v>2.959</v>
      </c>
      <c r="J26" s="55">
        <v>3.8566</v>
      </c>
      <c r="K26" s="55">
        <v>4.2764</v>
      </c>
      <c r="L26" s="55">
        <v>4.1504</v>
      </c>
      <c r="M26" s="55">
        <v>2.2523</v>
      </c>
      <c r="N26" s="55">
        <v>1.5765</v>
      </c>
      <c r="O26" s="55">
        <v>1.7663</v>
      </c>
      <c r="P26" s="55">
        <v>2.0113</v>
      </c>
      <c r="Q26" s="55">
        <v>1.7666</v>
      </c>
      <c r="R26" s="55">
        <v>1.5663</v>
      </c>
      <c r="S26" s="55">
        <v>3.2132</v>
      </c>
      <c r="T26" s="55">
        <v>4.0328</v>
      </c>
      <c r="U26" s="55">
        <v>5.0433</v>
      </c>
      <c r="V26" s="51">
        <f>SUM(J26:U26)/12</f>
        <v>2.959333333333334</v>
      </c>
      <c r="W26" s="52"/>
    </row>
    <row r="27" spans="1:23" ht="12">
      <c r="A27" s="20" t="s">
        <v>58</v>
      </c>
      <c r="B27" s="16" t="s">
        <v>36</v>
      </c>
      <c r="D27" s="48" t="s">
        <v>59</v>
      </c>
      <c r="E27" s="57" t="s">
        <v>37</v>
      </c>
      <c r="F27" s="58" t="s">
        <v>38</v>
      </c>
      <c r="G27" s="53">
        <f aca="true" t="shared" si="6" ref="G27:V27">IF(G23=0,0,G24/G23*100)</f>
        <v>15.798184730379072</v>
      </c>
      <c r="H27" s="53">
        <f t="shared" si="6"/>
        <v>16.14124293785311</v>
      </c>
      <c r="I27" s="53">
        <f t="shared" si="6"/>
        <v>15.798184730379072</v>
      </c>
      <c r="J27" s="53">
        <f t="shared" si="6"/>
        <v>18.089966696374127</v>
      </c>
      <c r="K27" s="53">
        <f t="shared" si="6"/>
        <v>20.26211301373108</v>
      </c>
      <c r="L27" s="53">
        <f t="shared" si="6"/>
        <v>20.805574353961454</v>
      </c>
      <c r="M27" s="53">
        <f t="shared" si="6"/>
        <v>12.428059836558571</v>
      </c>
      <c r="N27" s="53">
        <f t="shared" si="6"/>
        <v>9.829595405996896</v>
      </c>
      <c r="O27" s="53">
        <f t="shared" si="6"/>
        <v>11.01699672540153</v>
      </c>
      <c r="P27" s="53">
        <f t="shared" si="6"/>
        <v>12.1547061489651</v>
      </c>
      <c r="Q27" s="53">
        <f t="shared" si="6"/>
        <v>10.003624091145893</v>
      </c>
      <c r="R27" s="53">
        <f t="shared" si="6"/>
        <v>9.275182092734054</v>
      </c>
      <c r="S27" s="53">
        <f t="shared" si="6"/>
        <v>16.663123013177206</v>
      </c>
      <c r="T27" s="53">
        <f t="shared" si="6"/>
        <v>19.70487638033812</v>
      </c>
      <c r="U27" s="53">
        <f t="shared" si="6"/>
        <v>23.622014051522246</v>
      </c>
      <c r="V27" s="53">
        <f t="shared" si="6"/>
        <v>15.799978465900043</v>
      </c>
      <c r="W27" s="59"/>
    </row>
    <row r="28" spans="1:23" ht="12">
      <c r="A28" s="20" t="s">
        <v>60</v>
      </c>
      <c r="B28" s="16" t="s">
        <v>40</v>
      </c>
      <c r="D28" s="48" t="s">
        <v>61</v>
      </c>
      <c r="E28" s="57" t="s">
        <v>62</v>
      </c>
      <c r="F28" s="48" t="s">
        <v>51</v>
      </c>
      <c r="G28" s="53">
        <f aca="true" t="shared" si="7" ref="G28:U28">G23-G24</f>
        <v>15.771</v>
      </c>
      <c r="H28" s="53">
        <f t="shared" si="7"/>
        <v>14.843</v>
      </c>
      <c r="I28" s="53">
        <f t="shared" si="7"/>
        <v>15.771</v>
      </c>
      <c r="J28" s="53">
        <f t="shared" si="7"/>
        <v>17.4624</v>
      </c>
      <c r="K28" s="53">
        <f t="shared" si="7"/>
        <v>16.829</v>
      </c>
      <c r="L28" s="53">
        <f t="shared" si="7"/>
        <v>15.798099999999998</v>
      </c>
      <c r="M28" s="53">
        <f t="shared" si="7"/>
        <v>15.870399999999998</v>
      </c>
      <c r="N28" s="53">
        <f t="shared" si="7"/>
        <v>14.4618</v>
      </c>
      <c r="O28" s="53">
        <f t="shared" si="7"/>
        <v>14.2662</v>
      </c>
      <c r="P28" s="53">
        <f t="shared" si="7"/>
        <v>14.5362</v>
      </c>
      <c r="Q28" s="53">
        <f t="shared" si="7"/>
        <v>15.893</v>
      </c>
      <c r="R28" s="53">
        <f t="shared" si="7"/>
        <v>15.3207</v>
      </c>
      <c r="S28" s="53">
        <f t="shared" si="7"/>
        <v>16.0701</v>
      </c>
      <c r="T28" s="53">
        <f t="shared" si="7"/>
        <v>16.4332</v>
      </c>
      <c r="U28" s="53">
        <f t="shared" si="7"/>
        <v>16.3067</v>
      </c>
      <c r="V28" s="51">
        <f>SUM(J28:U28)/12</f>
        <v>15.770649999999998</v>
      </c>
      <c r="W28" s="52"/>
    </row>
    <row r="29" spans="1:23" ht="12">
      <c r="A29" s="20" t="s">
        <v>63</v>
      </c>
      <c r="B29" s="16" t="s">
        <v>43</v>
      </c>
      <c r="D29" s="48" t="s">
        <v>64</v>
      </c>
      <c r="E29" s="60" t="s">
        <v>43</v>
      </c>
      <c r="F29" s="48" t="s">
        <v>51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f>SUM(J29:U29)/12</f>
        <v>0</v>
      </c>
      <c r="W29" s="52"/>
    </row>
    <row r="30" spans="1:23" ht="22.5">
      <c r="A30" s="20" t="s">
        <v>65</v>
      </c>
      <c r="B30" s="16" t="s">
        <v>46</v>
      </c>
      <c r="D30" s="48" t="s">
        <v>66</v>
      </c>
      <c r="E30" s="60" t="s">
        <v>46</v>
      </c>
      <c r="F30" s="48" t="s">
        <v>51</v>
      </c>
      <c r="G30" s="55">
        <v>15.771</v>
      </c>
      <c r="H30" s="55">
        <v>14.843</v>
      </c>
      <c r="I30" s="55">
        <v>15.771</v>
      </c>
      <c r="J30" s="55">
        <v>17.4624</v>
      </c>
      <c r="K30" s="55">
        <v>16.829</v>
      </c>
      <c r="L30" s="55">
        <v>15.7981</v>
      </c>
      <c r="M30" s="55">
        <v>15.8704</v>
      </c>
      <c r="N30" s="55">
        <v>14.4618</v>
      </c>
      <c r="O30" s="55">
        <v>14.2662</v>
      </c>
      <c r="P30" s="55">
        <v>14.5362</v>
      </c>
      <c r="Q30" s="55">
        <v>15.893</v>
      </c>
      <c r="R30" s="55">
        <v>15.3207</v>
      </c>
      <c r="S30" s="55">
        <v>16.0701</v>
      </c>
      <c r="T30" s="55">
        <v>16.4332</v>
      </c>
      <c r="U30" s="55">
        <v>16.3067</v>
      </c>
      <c r="V30" s="51">
        <f>SUM(J30:U30)/12</f>
        <v>15.770649999999998</v>
      </c>
      <c r="W30" s="52"/>
    </row>
    <row r="31" spans="1:23" ht="12">
      <c r="A31" s="20" t="s">
        <v>67</v>
      </c>
      <c r="B31" s="16" t="s">
        <v>68</v>
      </c>
      <c r="D31" s="48" t="s">
        <v>69</v>
      </c>
      <c r="E31" s="49" t="s">
        <v>70</v>
      </c>
      <c r="F31" s="58" t="s">
        <v>51</v>
      </c>
      <c r="G31" s="53">
        <f aca="true" t="shared" si="8" ref="G31:V31">SUM(G32:G33)</f>
        <v>18.73</v>
      </c>
      <c r="H31" s="53">
        <f t="shared" si="8"/>
        <v>17.7</v>
      </c>
      <c r="I31" s="53">
        <f t="shared" si="8"/>
        <v>18.73</v>
      </c>
      <c r="J31" s="53">
        <f t="shared" si="8"/>
        <v>21.319</v>
      </c>
      <c r="K31" s="53">
        <f t="shared" si="8"/>
        <v>21.1054</v>
      </c>
      <c r="L31" s="53">
        <f t="shared" si="8"/>
        <v>19.9485</v>
      </c>
      <c r="M31" s="53">
        <f t="shared" si="8"/>
        <v>18.1227</v>
      </c>
      <c r="N31" s="53">
        <f t="shared" si="8"/>
        <v>16.0383</v>
      </c>
      <c r="O31" s="53">
        <f t="shared" si="8"/>
        <v>16.0325</v>
      </c>
      <c r="P31" s="53">
        <f t="shared" si="8"/>
        <v>16.5475</v>
      </c>
      <c r="Q31" s="53">
        <f t="shared" si="8"/>
        <v>17.6596</v>
      </c>
      <c r="R31" s="53">
        <f t="shared" si="8"/>
        <v>16.887</v>
      </c>
      <c r="S31" s="53">
        <f t="shared" si="8"/>
        <v>19.2833</v>
      </c>
      <c r="T31" s="53">
        <f t="shared" si="8"/>
        <v>20.466</v>
      </c>
      <c r="U31" s="53">
        <f t="shared" si="8"/>
        <v>21.35</v>
      </c>
      <c r="V31" s="53">
        <f t="shared" si="8"/>
        <v>18.729983333333333</v>
      </c>
      <c r="W31" s="59"/>
    </row>
    <row r="32" spans="1:23" ht="12">
      <c r="A32" s="20" t="s">
        <v>71</v>
      </c>
      <c r="B32" s="16" t="s">
        <v>30</v>
      </c>
      <c r="D32" s="48" t="s">
        <v>72</v>
      </c>
      <c r="E32" s="54" t="s">
        <v>30</v>
      </c>
      <c r="F32" s="58" t="s">
        <v>51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f>SUM(J32:U32)/12</f>
        <v>0</v>
      </c>
      <c r="W32" s="52"/>
    </row>
    <row r="33" spans="1:23" ht="12" customHeight="1">
      <c r="A33" s="20" t="s">
        <v>73</v>
      </c>
      <c r="B33" s="16" t="s">
        <v>74</v>
      </c>
      <c r="D33" s="48" t="s">
        <v>75</v>
      </c>
      <c r="E33" s="64" t="str">
        <f>"сторонних потребителей (субабонентов)"&amp;IF(regionException_flag=1,", в т.ч.","")</f>
        <v>сторонних потребителей (субабонентов)</v>
      </c>
      <c r="F33" s="58" t="s">
        <v>51</v>
      </c>
      <c r="G33" s="53">
        <f>'[1]Субабоненты'!H13</f>
        <v>18.73</v>
      </c>
      <c r="H33" s="53">
        <f>'[1]Субабоненты'!I13</f>
        <v>17.7</v>
      </c>
      <c r="I33" s="53">
        <f>'[1]Субабоненты'!J13</f>
        <v>18.73</v>
      </c>
      <c r="J33" s="53">
        <f>'[1]Субабоненты'!K13</f>
        <v>21.319</v>
      </c>
      <c r="K33" s="53">
        <f>'[1]Субабоненты'!L13</f>
        <v>21.1054</v>
      </c>
      <c r="L33" s="53">
        <f>'[1]Субабоненты'!M13</f>
        <v>19.9485</v>
      </c>
      <c r="M33" s="53">
        <f>'[1]Субабоненты'!N13</f>
        <v>18.1227</v>
      </c>
      <c r="N33" s="53">
        <f>'[1]Субабоненты'!O13</f>
        <v>16.0383</v>
      </c>
      <c r="O33" s="53">
        <f>'[1]Субабоненты'!P13</f>
        <v>16.0325</v>
      </c>
      <c r="P33" s="53">
        <f>'[1]Субабоненты'!Q13</f>
        <v>16.5475</v>
      </c>
      <c r="Q33" s="53">
        <f>'[1]Субабоненты'!R13</f>
        <v>17.6596</v>
      </c>
      <c r="R33" s="53">
        <f>'[1]Субабоненты'!S13</f>
        <v>16.887</v>
      </c>
      <c r="S33" s="53">
        <f>'[1]Субабоненты'!T13</f>
        <v>19.2833</v>
      </c>
      <c r="T33" s="53">
        <f>'[1]Субабоненты'!U13</f>
        <v>20.466</v>
      </c>
      <c r="U33" s="53">
        <f>'[1]Субабоненты'!V13</f>
        <v>21.35</v>
      </c>
      <c r="V33" s="53">
        <f>'[1]Субабоненты'!W13</f>
        <v>18.729983333333333</v>
      </c>
      <c r="W33" s="59"/>
    </row>
    <row r="34" spans="1:23" s="69" customFormat="1" ht="15" hidden="1">
      <c r="A34" s="65"/>
      <c r="B34" s="5"/>
      <c r="C34" s="66"/>
      <c r="D34" s="67"/>
      <c r="E34" s="68"/>
      <c r="F34" s="37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2"/>
      <c r="W34" s="52"/>
    </row>
    <row r="35" spans="1:23" s="19" customFormat="1" ht="15" hidden="1">
      <c r="A35" s="20"/>
      <c r="B35" s="16"/>
      <c r="C35" s="17"/>
      <c r="D35" s="40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3" customFormat="1" ht="15" hidden="1">
      <c r="A36" s="65"/>
      <c r="B36" s="5"/>
      <c r="C36" s="66"/>
      <c r="D36" s="70"/>
      <c r="E36" s="35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73" customFormat="1" ht="15" hidden="1">
      <c r="A37" s="65"/>
      <c r="B37" s="5"/>
      <c r="C37" s="66"/>
      <c r="D37" s="70"/>
      <c r="E37" s="35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5" ht="3" customHeight="1">
      <c r="A38" s="20"/>
      <c r="B38" s="16"/>
      <c r="E38" s="74"/>
    </row>
    <row r="39" spans="1:16" ht="20.25" customHeight="1">
      <c r="A39" s="20"/>
      <c r="B39" s="16"/>
      <c r="D39" s="75" t="s">
        <v>77</v>
      </c>
      <c r="E39" s="75"/>
      <c r="F39" s="75"/>
      <c r="G39" s="75"/>
      <c r="H39" s="76"/>
      <c r="I39" s="76"/>
      <c r="J39" s="76"/>
      <c r="M39" s="77"/>
      <c r="N39" s="77"/>
      <c r="O39" s="77"/>
      <c r="P39" s="77"/>
    </row>
    <row r="40" spans="1:10" ht="12">
      <c r="A40" s="20"/>
      <c r="B40" s="16"/>
      <c r="E40" s="78"/>
      <c r="F40" s="79"/>
      <c r="G40" s="80"/>
      <c r="H40" s="80"/>
      <c r="I40" s="80"/>
      <c r="J40" s="80"/>
    </row>
    <row r="41" spans="1:16" ht="19.5" customHeight="1">
      <c r="A41" s="20"/>
      <c r="B41" s="16"/>
      <c r="D41" s="75" t="s">
        <v>78</v>
      </c>
      <c r="E41" s="75"/>
      <c r="F41" s="75"/>
      <c r="G41" s="75"/>
      <c r="H41" s="75"/>
      <c r="I41" s="75"/>
      <c r="J41" s="75"/>
      <c r="K41" s="75"/>
      <c r="M41" s="77"/>
      <c r="N41" s="77"/>
      <c r="O41" s="77"/>
      <c r="P41" s="77"/>
    </row>
    <row r="42" spans="4:10" ht="12">
      <c r="D42" s="83"/>
      <c r="E42" s="83"/>
      <c r="F42" s="83"/>
      <c r="G42" s="83"/>
      <c r="H42" s="84"/>
      <c r="I42" s="84"/>
      <c r="J42" s="84"/>
    </row>
    <row r="43" ht="12">
      <c r="E43" s="85"/>
    </row>
  </sheetData>
  <sheetProtection/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2022-03-29T12:35:24Z</dcterms:created>
  <dcterms:modified xsi:type="dcterms:W3CDTF">2022-03-29T12:35:56Z</dcterms:modified>
  <cp:category/>
  <cp:version/>
  <cp:contentType/>
  <cp:contentStatus/>
</cp:coreProperties>
</file>